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na.hero\Desktop\"/>
    </mc:Choice>
  </mc:AlternateContent>
  <xr:revisionPtr revIDLastSave="0" documentId="8_{074AC20A-E780-49D2-A5EC-4DAC946EBB2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" sheetId="1" r:id="rId1"/>
    <sheet name="Blad2" sheetId="2" r:id="rId2"/>
    <sheet name="Blad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15" i="1"/>
  <c r="D10" i="1"/>
  <c r="E76" i="1"/>
  <c r="D25" i="1" s="1"/>
  <c r="E26" i="1" s="1"/>
  <c r="E39" i="1" l="1"/>
  <c r="E66" i="1"/>
  <c r="E35" i="1" s="1"/>
  <c r="D66" i="1"/>
  <c r="E37" i="1"/>
  <c r="D26" i="1"/>
  <c r="E21" i="1"/>
  <c r="E16" i="1"/>
  <c r="E11" i="1"/>
  <c r="G24" i="1"/>
  <c r="E41" i="1" l="1"/>
  <c r="E28" i="1"/>
  <c r="H72" i="1"/>
  <c r="H76" i="1" s="1"/>
  <c r="H66" i="1"/>
  <c r="H35" i="1" s="1"/>
  <c r="G66" i="1"/>
  <c r="H26" i="1"/>
  <c r="G26" i="1"/>
  <c r="H21" i="1"/>
  <c r="H16" i="1"/>
  <c r="H37" i="1" l="1"/>
  <c r="H39" i="1" l="1"/>
  <c r="H41" i="1" s="1"/>
  <c r="G10" i="1" l="1"/>
  <c r="G9" i="1"/>
  <c r="H11" i="1" l="1"/>
  <c r="H28" i="1" s="1"/>
</calcChain>
</file>

<file path=xl/sharedStrings.xml><?xml version="1.0" encoding="utf-8"?>
<sst xmlns="http://schemas.openxmlformats.org/spreadsheetml/2006/main" count="57" uniqueCount="45">
  <si>
    <t>Munskänkarna</t>
  </si>
  <si>
    <t>Uppsalasektionen</t>
  </si>
  <si>
    <t>Resultaträkning</t>
  </si>
  <si>
    <t>Intäkter</t>
  </si>
  <si>
    <t>Kostnader</t>
  </si>
  <si>
    <t>Resultat</t>
  </si>
  <si>
    <t>Kursverksamheten</t>
  </si>
  <si>
    <t>Årets resultat</t>
  </si>
  <si>
    <t>Balansräkning</t>
  </si>
  <si>
    <t>Bank och plusgiro</t>
  </si>
  <si>
    <t>Summa tillgångar</t>
  </si>
  <si>
    <t>Eget kapital</t>
  </si>
  <si>
    <t>Not 1</t>
  </si>
  <si>
    <t>Not 1 Vinlagret</t>
  </si>
  <si>
    <t>Vin</t>
  </si>
  <si>
    <t xml:space="preserve">Antal </t>
  </si>
  <si>
    <t>Provningsverksamheten</t>
  </si>
  <si>
    <t>Not 2</t>
  </si>
  <si>
    <t>Johanna Herö</t>
  </si>
  <si>
    <t>Magnus Berg</t>
  </si>
  <si>
    <t>Monika Edström</t>
  </si>
  <si>
    <t>Summa</t>
  </si>
  <si>
    <t>Skulder o förutbetalda intäkter</t>
  </si>
  <si>
    <t>Not 2 Skulder och förutbetalda intäkter</t>
  </si>
  <si>
    <t xml:space="preserve">Vinlager </t>
  </si>
  <si>
    <t>Bokfört värde</t>
  </si>
  <si>
    <t>Kvarvarande provningskostnader</t>
  </si>
  <si>
    <t>Kristina Nilsson</t>
  </si>
  <si>
    <t>Ulf Ekstrand</t>
  </si>
  <si>
    <t>Per-Mikael Åberg</t>
  </si>
  <si>
    <t>Per Steensen</t>
  </si>
  <si>
    <t>Del A (2)</t>
  </si>
  <si>
    <t>Del B (3)</t>
  </si>
  <si>
    <t>Del C (1)</t>
  </si>
  <si>
    <t>Bokslutsposter</t>
  </si>
  <si>
    <t>Övriga kostnader</t>
  </si>
  <si>
    <t>Fredrik Lund</t>
  </si>
  <si>
    <t>Felaktigt betald årsavgift</t>
  </si>
  <si>
    <t>Uppsala den 18 Januari 2022</t>
  </si>
  <si>
    <t>Förutbetalda kursavgifter</t>
  </si>
  <si>
    <t xml:space="preserve">Kvarvarande kurskostnader </t>
  </si>
  <si>
    <t>Årsmötet / Jubileumsmiddag</t>
  </si>
  <si>
    <t>Subvention årsmöte / jubileumsfest</t>
  </si>
  <si>
    <t>Teresa Vinterbäck</t>
  </si>
  <si>
    <t>Resultat och balansräkning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</si>
</sst>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1" xfId="0" applyNumberFormat="1" applyFont="1" applyBorder="1"/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/>
    <xf numFmtId="0" fontId="2" fillId="0" borderId="0" xfId="0" applyFont="1" applyAlignment="1">
      <alignment horizontal="center"/>
    </xf>
    <xf numFmtId="3" fontId="1" fillId="0" borderId="0" xfId="0" applyNumberFormat="1" applyFont="1" applyFill="1"/>
    <xf numFmtId="0" fontId="1" fillId="0" borderId="0" xfId="0" applyFont="1" applyFill="1"/>
    <xf numFmtId="3" fontId="1" fillId="0" borderId="1" xfId="0" applyNumberFormat="1" applyFont="1" applyFill="1" applyBorder="1"/>
    <xf numFmtId="14" fontId="1" fillId="0" borderId="0" xfId="0" applyNumberFormat="1" applyFont="1" applyFill="1"/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Border="1"/>
    <xf numFmtId="0" fontId="5" fillId="0" borderId="1" xfId="0" applyFont="1" applyFill="1" applyBorder="1"/>
    <xf numFmtId="0" fontId="1" fillId="0" borderId="1" xfId="0" applyFont="1" applyFill="1" applyBorder="1"/>
    <xf numFmtId="3" fontId="1" fillId="0" borderId="0" xfId="0" applyNumberFormat="1" applyFont="1" applyFill="1" applyBorder="1"/>
    <xf numFmtId="14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Border="1"/>
    <xf numFmtId="3" fontId="1" fillId="0" borderId="0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14" fontId="7" fillId="0" borderId="0" xfId="0" applyNumberFormat="1" applyFont="1"/>
    <xf numFmtId="0" fontId="7" fillId="0" borderId="0" xfId="0" applyFont="1" applyAlignment="1">
      <alignment horizontal="center"/>
    </xf>
    <xf numFmtId="3" fontId="4" fillId="0" borderId="0" xfId="0" applyNumberFormat="1" applyFont="1" applyFill="1" applyBorder="1"/>
    <xf numFmtId="3" fontId="6" fillId="0" borderId="1" xfId="0" applyNumberFormat="1" applyFont="1" applyFill="1" applyBorder="1"/>
    <xf numFmtId="3" fontId="1" fillId="0" borderId="3" xfId="0" applyNumberFormat="1" applyFont="1" applyFill="1" applyBorder="1"/>
    <xf numFmtId="0" fontId="9" fillId="0" borderId="0" xfId="0" applyFont="1" applyFill="1"/>
    <xf numFmtId="3" fontId="9" fillId="0" borderId="0" xfId="0" applyNumberFormat="1" applyFont="1" applyFill="1"/>
    <xf numFmtId="3" fontId="1" fillId="0" borderId="0" xfId="0" applyNumberFormat="1" applyFont="1" applyFill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0" xfId="0" applyNumberFormat="1" applyFont="1" applyBorder="1"/>
    <xf numFmtId="3" fontId="1" fillId="0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3" fontId="1" fillId="0" borderId="3" xfId="0" applyNumberFormat="1" applyFont="1" applyBorder="1"/>
    <xf numFmtId="0" fontId="1" fillId="0" borderId="3" xfId="0" applyFont="1" applyFill="1" applyBorder="1"/>
    <xf numFmtId="0" fontId="5" fillId="0" borderId="0" xfId="0" applyFont="1" applyFill="1" applyBorder="1"/>
    <xf numFmtId="14" fontId="1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89f3c982fbc3ae3/Dokument/Munsk&#228;nkarna/2020/Bokslut%5eJ%20mm/Bokf&#246;ring%202020_revisorsm&#246;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gbok"/>
    </sheetNames>
    <sheetDataSet>
      <sheetData sheetId="0">
        <row r="461">
          <cell r="F461">
            <v>39440</v>
          </cell>
          <cell r="G461">
            <v>60225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0"/>
  <sheetViews>
    <sheetView tabSelected="1" topLeftCell="A73" workbookViewId="0">
      <selection activeCell="D51" sqref="D51"/>
    </sheetView>
  </sheetViews>
  <sheetFormatPr defaultColWidth="9.1796875" defaultRowHeight="15.5" x14ac:dyDescent="0.35"/>
  <cols>
    <col min="1" max="1" width="9.54296875" style="1" customWidth="1"/>
    <col min="2" max="2" width="9.1796875" style="1"/>
    <col min="3" max="3" width="8.54296875" style="1" customWidth="1"/>
    <col min="4" max="4" width="14.26953125" style="1" customWidth="1"/>
    <col min="5" max="5" width="14.81640625" style="1" customWidth="1"/>
    <col min="6" max="6" width="1.54296875" style="1" customWidth="1"/>
    <col min="7" max="7" width="16.54296875" style="1" customWidth="1"/>
    <col min="8" max="8" width="15" style="1" customWidth="1"/>
    <col min="9" max="9" width="12.7265625" style="1" customWidth="1"/>
    <col min="10" max="16384" width="9.1796875" style="1"/>
  </cols>
  <sheetData>
    <row r="1" spans="1:9" s="32" customFormat="1" ht="20.5" x14ac:dyDescent="0.45">
      <c r="A1" s="52" t="s">
        <v>44</v>
      </c>
      <c r="B1" s="52"/>
      <c r="C1" s="52"/>
      <c r="D1" s="52"/>
      <c r="E1" s="52"/>
      <c r="F1" s="52"/>
      <c r="G1" s="52"/>
      <c r="H1" s="52"/>
      <c r="I1" s="34"/>
    </row>
    <row r="3" spans="1:9" x14ac:dyDescent="0.35">
      <c r="A3" s="2" t="s">
        <v>0</v>
      </c>
    </row>
    <row r="4" spans="1:9" x14ac:dyDescent="0.35">
      <c r="A4" s="1" t="s">
        <v>1</v>
      </c>
    </row>
    <row r="6" spans="1:9" ht="20" x14ac:dyDescent="0.4">
      <c r="A6" s="31" t="s">
        <v>2</v>
      </c>
      <c r="D6" s="52">
        <v>2021</v>
      </c>
      <c r="E6" s="52"/>
      <c r="F6" s="45"/>
      <c r="G6" s="52">
        <v>2020</v>
      </c>
      <c r="H6" s="52"/>
      <c r="I6" s="11"/>
    </row>
    <row r="8" spans="1:9" x14ac:dyDescent="0.35">
      <c r="A8" s="3" t="s">
        <v>16</v>
      </c>
      <c r="D8" s="5"/>
      <c r="E8" s="5"/>
      <c r="F8" s="5"/>
      <c r="I8" s="5"/>
    </row>
    <row r="9" spans="1:9" x14ac:dyDescent="0.35">
      <c r="A9" s="1" t="s">
        <v>3</v>
      </c>
      <c r="D9" s="6">
        <v>22845</v>
      </c>
      <c r="E9" s="5"/>
      <c r="F9" s="5"/>
      <c r="G9" s="5">
        <f>[1]Dagbok!$G$461</f>
        <v>60225</v>
      </c>
      <c r="H9" s="5"/>
      <c r="I9" s="6"/>
    </row>
    <row r="10" spans="1:9" x14ac:dyDescent="0.35">
      <c r="A10" s="1" t="s">
        <v>4</v>
      </c>
      <c r="D10" s="6">
        <f>22423-13500</f>
        <v>8923</v>
      </c>
      <c r="E10" s="5"/>
      <c r="F10" s="10"/>
      <c r="G10" s="46">
        <f>[1]Dagbok!$F$461</f>
        <v>39440</v>
      </c>
      <c r="H10" s="46"/>
      <c r="I10" s="30"/>
    </row>
    <row r="11" spans="1:9" x14ac:dyDescent="0.35">
      <c r="A11" s="1" t="s">
        <v>5</v>
      </c>
      <c r="D11" s="7"/>
      <c r="E11" s="7">
        <f>D9-D10</f>
        <v>13922</v>
      </c>
      <c r="F11" s="10"/>
      <c r="G11" s="7"/>
      <c r="H11" s="7">
        <f>G9-G10</f>
        <v>20785</v>
      </c>
      <c r="I11" s="10"/>
    </row>
    <row r="12" spans="1:9" x14ac:dyDescent="0.35">
      <c r="D12" s="5"/>
      <c r="E12" s="5"/>
      <c r="F12" s="5"/>
      <c r="G12" s="5"/>
      <c r="H12" s="5"/>
      <c r="I12" s="10"/>
    </row>
    <row r="13" spans="1:9" x14ac:dyDescent="0.35">
      <c r="A13" s="3" t="s">
        <v>6</v>
      </c>
      <c r="D13" s="5"/>
      <c r="E13" s="5"/>
      <c r="F13" s="5"/>
      <c r="G13" s="5"/>
      <c r="H13" s="5"/>
      <c r="I13" s="10"/>
    </row>
    <row r="14" spans="1:9" x14ac:dyDescent="0.35">
      <c r="A14" s="1" t="s">
        <v>3</v>
      </c>
      <c r="D14" s="6">
        <v>80950</v>
      </c>
      <c r="E14" s="5"/>
      <c r="F14" s="5"/>
      <c r="G14" s="5">
        <v>123300</v>
      </c>
      <c r="H14" s="5"/>
      <c r="I14" s="30"/>
    </row>
    <row r="15" spans="1:9" x14ac:dyDescent="0.35">
      <c r="A15" s="1" t="s">
        <v>4</v>
      </c>
      <c r="D15" s="6">
        <f>71782.75-12650</f>
        <v>59132.75</v>
      </c>
      <c r="E15" s="5"/>
      <c r="F15" s="5"/>
      <c r="G15" s="46">
        <v>118679</v>
      </c>
      <c r="H15" s="46"/>
      <c r="I15" s="30"/>
    </row>
    <row r="16" spans="1:9" x14ac:dyDescent="0.35">
      <c r="A16" s="1" t="s">
        <v>5</v>
      </c>
      <c r="D16" s="7"/>
      <c r="E16" s="7">
        <f>D14-D15</f>
        <v>21817.25</v>
      </c>
      <c r="F16" s="10"/>
      <c r="G16" s="5"/>
      <c r="H16" s="7">
        <f>G14-G15</f>
        <v>4621</v>
      </c>
      <c r="I16" s="10"/>
    </row>
    <row r="17" spans="1:9" x14ac:dyDescent="0.35">
      <c r="D17" s="5"/>
      <c r="E17" s="5"/>
      <c r="F17" s="5"/>
      <c r="G17" s="5"/>
      <c r="H17" s="5"/>
      <c r="I17" s="10"/>
    </row>
    <row r="18" spans="1:9" x14ac:dyDescent="0.35">
      <c r="A18" s="3" t="s">
        <v>41</v>
      </c>
      <c r="D18" s="5"/>
      <c r="E18" s="5"/>
      <c r="F18" s="5"/>
      <c r="G18" s="5"/>
      <c r="H18" s="5"/>
      <c r="I18" s="10"/>
    </row>
    <row r="19" spans="1:9" x14ac:dyDescent="0.35">
      <c r="A19" s="1" t="s">
        <v>3</v>
      </c>
      <c r="D19" s="6">
        <v>111900</v>
      </c>
      <c r="E19" s="5"/>
      <c r="F19" s="5"/>
      <c r="G19" s="5">
        <v>70100</v>
      </c>
      <c r="H19" s="5"/>
      <c r="I19" s="30"/>
    </row>
    <row r="20" spans="1:9" x14ac:dyDescent="0.35">
      <c r="A20" s="1" t="s">
        <v>4</v>
      </c>
      <c r="D20" s="6">
        <f>115996-7000</f>
        <v>108996</v>
      </c>
      <c r="E20" s="5"/>
      <c r="F20" s="5"/>
      <c r="G20" s="46">
        <v>64113</v>
      </c>
      <c r="H20" s="46"/>
      <c r="I20" s="30"/>
    </row>
    <row r="21" spans="1:9" x14ac:dyDescent="0.35">
      <c r="A21" s="1" t="s">
        <v>5</v>
      </c>
      <c r="D21" s="7"/>
      <c r="E21" s="7">
        <f>D19-D20</f>
        <v>2904</v>
      </c>
      <c r="F21" s="10"/>
      <c r="G21" s="5"/>
      <c r="H21" s="7">
        <f>G19-G20</f>
        <v>5987</v>
      </c>
      <c r="I21" s="10"/>
    </row>
    <row r="22" spans="1:9" x14ac:dyDescent="0.35">
      <c r="D22" s="5"/>
      <c r="E22" s="5"/>
      <c r="F22" s="5"/>
      <c r="G22" s="5"/>
      <c r="H22" s="5"/>
      <c r="I22" s="5"/>
    </row>
    <row r="23" spans="1:9" x14ac:dyDescent="0.35">
      <c r="D23" s="5"/>
      <c r="E23" s="5"/>
      <c r="F23" s="5"/>
      <c r="G23" s="5"/>
      <c r="H23" s="5"/>
      <c r="I23" s="5"/>
    </row>
    <row r="24" spans="1:9" x14ac:dyDescent="0.35">
      <c r="A24" s="1" t="s">
        <v>35</v>
      </c>
      <c r="D24" s="5">
        <v>5198</v>
      </c>
      <c r="E24" s="5"/>
      <c r="F24" s="5"/>
      <c r="G24" s="5">
        <f>-9191</f>
        <v>-9191</v>
      </c>
      <c r="H24" s="5"/>
      <c r="I24" s="5"/>
    </row>
    <row r="25" spans="1:9" x14ac:dyDescent="0.35">
      <c r="A25" s="1" t="s">
        <v>34</v>
      </c>
      <c r="D25" s="6">
        <f>E76*-1</f>
        <v>33150</v>
      </c>
      <c r="E25" s="5"/>
      <c r="F25" s="10"/>
      <c r="G25" s="46">
        <v>-20003.189999999999</v>
      </c>
      <c r="H25" s="46"/>
      <c r="I25" s="30"/>
    </row>
    <row r="26" spans="1:9" x14ac:dyDescent="0.35">
      <c r="D26" s="7">
        <f>SUM(D23:D25)</f>
        <v>38348</v>
      </c>
      <c r="E26" s="7">
        <f>-D24-D25</f>
        <v>-38348</v>
      </c>
      <c r="F26" s="10"/>
      <c r="G26" s="7">
        <f>SUM(G23:G25)</f>
        <v>-29194.19</v>
      </c>
      <c r="H26" s="7">
        <f>G24+G25</f>
        <v>-29194.19</v>
      </c>
      <c r="I26" s="10"/>
    </row>
    <row r="27" spans="1:9" x14ac:dyDescent="0.35">
      <c r="D27" s="5"/>
      <c r="E27" s="5"/>
      <c r="F27" s="10"/>
      <c r="G27" s="5"/>
      <c r="H27" s="5"/>
      <c r="I27" s="10"/>
    </row>
    <row r="28" spans="1:9" s="2" customFormat="1" ht="15" x14ac:dyDescent="0.3">
      <c r="A28" s="41" t="s">
        <v>7</v>
      </c>
      <c r="B28" s="41"/>
      <c r="C28" s="41"/>
      <c r="D28" s="42"/>
      <c r="E28" s="42">
        <f>E11+E16+E21+E26</f>
        <v>295.25</v>
      </c>
      <c r="F28" s="43"/>
      <c r="G28" s="42"/>
      <c r="H28" s="42">
        <f>H11+H16+H21+H26</f>
        <v>2198.8100000000013</v>
      </c>
      <c r="I28" s="43"/>
    </row>
    <row r="29" spans="1:9" x14ac:dyDescent="0.35">
      <c r="I29" s="5"/>
    </row>
    <row r="30" spans="1:9" x14ac:dyDescent="0.35">
      <c r="I30" s="5"/>
    </row>
    <row r="31" spans="1:9" x14ac:dyDescent="0.35">
      <c r="I31" s="5"/>
    </row>
    <row r="32" spans="1:9" x14ac:dyDescent="0.35">
      <c r="I32" s="5"/>
    </row>
    <row r="33" spans="1:9" s="32" customFormat="1" ht="20.5" x14ac:dyDescent="0.45">
      <c r="A33" s="31" t="s">
        <v>8</v>
      </c>
      <c r="E33" s="33">
        <v>44561</v>
      </c>
      <c r="F33" s="33"/>
      <c r="H33" s="33">
        <v>44196</v>
      </c>
    </row>
    <row r="34" spans="1:9" x14ac:dyDescent="0.35">
      <c r="D34" s="5"/>
      <c r="E34" s="5"/>
      <c r="F34" s="5"/>
      <c r="G34" s="5"/>
      <c r="H34" s="5"/>
    </row>
    <row r="35" spans="1:9" x14ac:dyDescent="0.35">
      <c r="A35" s="1" t="s">
        <v>24</v>
      </c>
      <c r="D35" s="13" t="s">
        <v>12</v>
      </c>
      <c r="E35" s="12">
        <f>E66</f>
        <v>232470</v>
      </c>
      <c r="F35" s="12"/>
      <c r="G35" s="1" t="s">
        <v>12</v>
      </c>
      <c r="H35" s="12">
        <f>H66</f>
        <v>243206</v>
      </c>
    </row>
    <row r="36" spans="1:9" x14ac:dyDescent="0.35">
      <c r="A36" s="1" t="s">
        <v>9</v>
      </c>
      <c r="D36" s="12"/>
      <c r="E36" s="12">
        <v>60701.63</v>
      </c>
      <c r="F36" s="12"/>
      <c r="G36" s="5"/>
      <c r="H36" s="12">
        <v>82395.78</v>
      </c>
    </row>
    <row r="37" spans="1:9" x14ac:dyDescent="0.35">
      <c r="A37" s="1" t="s">
        <v>10</v>
      </c>
      <c r="D37" s="12"/>
      <c r="E37" s="14">
        <f>SUM(E35:E36)</f>
        <v>293171.63</v>
      </c>
      <c r="F37" s="23"/>
      <c r="G37" s="5"/>
      <c r="H37" s="14">
        <f>SUM(H35:H36)</f>
        <v>325601.78000000003</v>
      </c>
    </row>
    <row r="38" spans="1:9" x14ac:dyDescent="0.35">
      <c r="D38" s="12"/>
      <c r="E38" s="12"/>
      <c r="F38" s="12"/>
      <c r="G38" s="5"/>
      <c r="H38" s="12"/>
    </row>
    <row r="39" spans="1:9" x14ac:dyDescent="0.35">
      <c r="A39" s="1" t="s">
        <v>22</v>
      </c>
      <c r="D39" s="5" t="s">
        <v>17</v>
      </c>
      <c r="E39" s="12">
        <f>E76</f>
        <v>-33150</v>
      </c>
      <c r="F39" s="12"/>
      <c r="G39" s="5" t="s">
        <v>17</v>
      </c>
      <c r="H39" s="23">
        <f>H76</f>
        <v>-65875</v>
      </c>
    </row>
    <row r="40" spans="1:9" x14ac:dyDescent="0.35">
      <c r="D40" s="12"/>
      <c r="E40" s="12"/>
      <c r="F40" s="12"/>
      <c r="G40" s="5"/>
      <c r="H40" s="37"/>
    </row>
    <row r="41" spans="1:9" x14ac:dyDescent="0.35">
      <c r="A41" s="1" t="s">
        <v>11</v>
      </c>
      <c r="D41" s="12"/>
      <c r="E41" s="14">
        <f>SUM(E37:E40)</f>
        <v>260021.63</v>
      </c>
      <c r="F41" s="23"/>
      <c r="G41" s="5"/>
      <c r="H41" s="23">
        <f>SUM(H37:H40)</f>
        <v>259726.78000000003</v>
      </c>
    </row>
    <row r="42" spans="1:9" x14ac:dyDescent="0.35">
      <c r="I42" s="5"/>
    </row>
    <row r="43" spans="1:9" x14ac:dyDescent="0.35">
      <c r="E43" s="5"/>
      <c r="G43" s="38"/>
      <c r="H43" s="39"/>
      <c r="I43" s="5"/>
    </row>
    <row r="44" spans="1:9" x14ac:dyDescent="0.35">
      <c r="I44" s="5"/>
    </row>
    <row r="45" spans="1:9" x14ac:dyDescent="0.35">
      <c r="I45" s="5"/>
    </row>
    <row r="46" spans="1:9" x14ac:dyDescent="0.35">
      <c r="I46" s="5"/>
    </row>
    <row r="47" spans="1:9" x14ac:dyDescent="0.35">
      <c r="I47" s="5"/>
    </row>
    <row r="48" spans="1:9" x14ac:dyDescent="0.35">
      <c r="I48" s="5"/>
    </row>
    <row r="49" spans="1:10" x14ac:dyDescent="0.35">
      <c r="I49" s="5"/>
    </row>
    <row r="50" spans="1:10" x14ac:dyDescent="0.35">
      <c r="H50" s="5"/>
      <c r="I50" s="5"/>
    </row>
    <row r="51" spans="1:10" x14ac:dyDescent="0.35">
      <c r="I51" s="5"/>
    </row>
    <row r="52" spans="1:10" x14ac:dyDescent="0.35">
      <c r="I52" s="5"/>
    </row>
    <row r="53" spans="1:10" x14ac:dyDescent="0.35">
      <c r="I53" s="5"/>
    </row>
    <row r="54" spans="1:10" x14ac:dyDescent="0.35">
      <c r="A54" s="13"/>
      <c r="B54" s="13"/>
      <c r="C54" s="13"/>
      <c r="D54" s="13"/>
      <c r="E54" s="13"/>
      <c r="F54" s="13"/>
      <c r="G54" s="13"/>
      <c r="H54" s="13"/>
      <c r="I54" s="23"/>
    </row>
    <row r="55" spans="1:10" x14ac:dyDescent="0.35">
      <c r="A55" s="27" t="s">
        <v>0</v>
      </c>
      <c r="B55" s="13"/>
      <c r="C55" s="13"/>
      <c r="D55" s="13"/>
      <c r="E55" s="13"/>
      <c r="F55" s="13"/>
      <c r="G55" s="13"/>
      <c r="H55" s="13"/>
      <c r="I55" s="20"/>
    </row>
    <row r="56" spans="1:10" x14ac:dyDescent="0.35">
      <c r="A56" s="13" t="s">
        <v>1</v>
      </c>
      <c r="B56" s="13"/>
      <c r="C56" s="13"/>
      <c r="D56" s="13"/>
      <c r="E56" s="13"/>
      <c r="F56" s="13"/>
      <c r="G56" s="13"/>
      <c r="H56" s="13"/>
      <c r="I56" s="20"/>
    </row>
    <row r="57" spans="1:10" x14ac:dyDescent="0.35">
      <c r="A57" s="13"/>
      <c r="B57" s="13"/>
      <c r="C57" s="13"/>
      <c r="D57" s="13"/>
      <c r="E57" s="13"/>
      <c r="F57" s="13"/>
      <c r="G57" s="13"/>
      <c r="H57" s="13"/>
      <c r="I57" s="20"/>
    </row>
    <row r="58" spans="1:10" x14ac:dyDescent="0.35">
      <c r="A58" s="13"/>
      <c r="B58" s="13"/>
      <c r="C58" s="13"/>
      <c r="D58" s="13"/>
      <c r="E58" s="13"/>
      <c r="F58" s="13"/>
      <c r="G58" s="13"/>
      <c r="H58" s="13"/>
      <c r="I58" s="23"/>
    </row>
    <row r="59" spans="1:10" x14ac:dyDescent="0.35">
      <c r="A59" s="28" t="s">
        <v>13</v>
      </c>
      <c r="B59" s="13"/>
      <c r="C59" s="13"/>
      <c r="D59" s="13"/>
      <c r="E59" s="13"/>
      <c r="F59" s="13"/>
      <c r="G59" s="13"/>
      <c r="H59" s="13"/>
      <c r="I59" s="23"/>
    </row>
    <row r="60" spans="1:10" x14ac:dyDescent="0.35">
      <c r="A60" s="13"/>
      <c r="B60" s="13"/>
      <c r="C60" s="13"/>
      <c r="D60" s="13"/>
      <c r="E60" s="49">
        <v>44561</v>
      </c>
      <c r="F60" s="15"/>
      <c r="G60" s="13"/>
      <c r="H60" s="49">
        <v>44196</v>
      </c>
      <c r="I60" s="20"/>
      <c r="J60" s="4"/>
    </row>
    <row r="61" spans="1:10" x14ac:dyDescent="0.35">
      <c r="A61" s="28" t="s">
        <v>14</v>
      </c>
      <c r="B61" s="13"/>
      <c r="C61" s="13"/>
      <c r="D61" s="16" t="s">
        <v>15</v>
      </c>
      <c r="E61" s="50" t="s">
        <v>25</v>
      </c>
      <c r="F61" s="17"/>
      <c r="G61" s="16" t="s">
        <v>15</v>
      </c>
      <c r="H61" s="50" t="s">
        <v>25</v>
      </c>
      <c r="I61" s="16"/>
      <c r="J61" s="9"/>
    </row>
    <row r="62" spans="1:10" x14ac:dyDescent="0.35">
      <c r="A62" s="13"/>
      <c r="B62" s="13"/>
      <c r="C62" s="13"/>
      <c r="D62" s="13"/>
      <c r="E62" s="13"/>
      <c r="F62" s="13"/>
      <c r="G62" s="13"/>
      <c r="H62" s="13"/>
      <c r="I62" s="20"/>
      <c r="J62" s="8"/>
    </row>
    <row r="63" spans="1:10" x14ac:dyDescent="0.35">
      <c r="A63" s="13" t="s">
        <v>33</v>
      </c>
      <c r="B63" s="13"/>
      <c r="C63" s="13"/>
      <c r="D63" s="44">
        <v>454</v>
      </c>
      <c r="E63" s="12">
        <v>191073</v>
      </c>
      <c r="F63" s="12"/>
      <c r="G63" s="40">
        <v>478</v>
      </c>
      <c r="H63" s="12">
        <v>201809</v>
      </c>
      <c r="I63" s="25"/>
      <c r="J63" s="5"/>
    </row>
    <row r="64" spans="1:10" x14ac:dyDescent="0.35">
      <c r="A64" s="13" t="s">
        <v>31</v>
      </c>
      <c r="B64" s="13"/>
      <c r="C64" s="13"/>
      <c r="D64" s="18">
        <v>48</v>
      </c>
      <c r="E64" s="12">
        <v>35794</v>
      </c>
      <c r="F64" s="12"/>
      <c r="G64" s="18">
        <v>48</v>
      </c>
      <c r="H64" s="12">
        <v>35794</v>
      </c>
      <c r="I64" s="26"/>
      <c r="J64" s="5"/>
    </row>
    <row r="65" spans="1:10" x14ac:dyDescent="0.35">
      <c r="A65" s="13" t="s">
        <v>32</v>
      </c>
      <c r="B65" s="13"/>
      <c r="C65" s="13"/>
      <c r="D65" s="19">
        <v>15</v>
      </c>
      <c r="E65" s="12">
        <v>5603</v>
      </c>
      <c r="F65" s="12"/>
      <c r="G65" s="19">
        <v>15</v>
      </c>
      <c r="H65" s="12">
        <v>5603</v>
      </c>
      <c r="I65" s="26"/>
      <c r="J65" s="5"/>
    </row>
    <row r="66" spans="1:10" x14ac:dyDescent="0.35">
      <c r="A66" s="13"/>
      <c r="B66" s="13"/>
      <c r="C66" s="13"/>
      <c r="D66" s="44">
        <f>SUM(D63:D65)</f>
        <v>517</v>
      </c>
      <c r="E66" s="14">
        <f>SUM(E63:E65)</f>
        <v>232470</v>
      </c>
      <c r="F66" s="23"/>
      <c r="G66" s="40">
        <f>SUM(G63:G65)</f>
        <v>541</v>
      </c>
      <c r="H66" s="14">
        <f>SUM(H63:H65)</f>
        <v>243206</v>
      </c>
      <c r="I66" s="25"/>
      <c r="J66" s="10"/>
    </row>
    <row r="67" spans="1:10" x14ac:dyDescent="0.35">
      <c r="A67" s="13"/>
      <c r="B67" s="13"/>
      <c r="C67" s="13"/>
      <c r="D67" s="13"/>
      <c r="E67" s="13"/>
      <c r="F67" s="13"/>
      <c r="G67" s="13"/>
      <c r="H67" s="13"/>
      <c r="I67" s="20"/>
      <c r="J67" s="5"/>
    </row>
    <row r="68" spans="1:10" x14ac:dyDescent="0.35">
      <c r="A68" s="13"/>
      <c r="B68" s="13"/>
      <c r="C68" s="13"/>
      <c r="D68" s="13"/>
      <c r="E68" s="13"/>
      <c r="F68" s="13"/>
      <c r="G68" s="13"/>
      <c r="H68" s="13"/>
      <c r="I68" s="20"/>
    </row>
    <row r="69" spans="1:10" x14ac:dyDescent="0.35">
      <c r="A69" s="28" t="s">
        <v>23</v>
      </c>
      <c r="B69" s="13"/>
      <c r="C69" s="13"/>
      <c r="D69" s="13"/>
      <c r="E69" s="24">
        <v>44561</v>
      </c>
      <c r="F69" s="13"/>
      <c r="G69" s="13"/>
      <c r="H69" s="24">
        <v>44196</v>
      </c>
    </row>
    <row r="70" spans="1:10" x14ac:dyDescent="0.35">
      <c r="A70" s="28"/>
      <c r="B70" s="13"/>
      <c r="C70" s="13"/>
      <c r="D70" s="13"/>
      <c r="E70" s="23"/>
      <c r="F70" s="13"/>
      <c r="G70" s="13"/>
      <c r="H70" s="23"/>
    </row>
    <row r="71" spans="1:10" x14ac:dyDescent="0.35">
      <c r="A71" s="13" t="s">
        <v>37</v>
      </c>
      <c r="B71" s="13"/>
      <c r="C71" s="13"/>
      <c r="D71" s="13"/>
      <c r="E71" s="23">
        <v>0</v>
      </c>
      <c r="F71" s="13"/>
      <c r="G71" s="13"/>
      <c r="H71" s="23">
        <v>-375</v>
      </c>
    </row>
    <row r="72" spans="1:10" x14ac:dyDescent="0.35">
      <c r="A72" s="29" t="s">
        <v>42</v>
      </c>
      <c r="B72" s="20"/>
      <c r="C72" s="20"/>
      <c r="D72" s="20"/>
      <c r="E72" s="35">
        <v>-7000</v>
      </c>
      <c r="F72" s="20"/>
      <c r="G72" s="20"/>
      <c r="H72" s="35">
        <f>-20000-7500</f>
        <v>-27500</v>
      </c>
    </row>
    <row r="73" spans="1:10" x14ac:dyDescent="0.35">
      <c r="A73" s="29" t="s">
        <v>39</v>
      </c>
      <c r="B73" s="20"/>
      <c r="C73" s="20"/>
      <c r="D73" s="20"/>
      <c r="E73" s="35">
        <v>-10150</v>
      </c>
      <c r="F73" s="20"/>
      <c r="G73" s="20"/>
      <c r="H73" s="35">
        <v>0</v>
      </c>
    </row>
    <row r="74" spans="1:10" x14ac:dyDescent="0.35">
      <c r="A74" s="29" t="s">
        <v>40</v>
      </c>
      <c r="B74" s="20"/>
      <c r="C74" s="20"/>
      <c r="D74" s="20"/>
      <c r="E74" s="35">
        <v>-2500</v>
      </c>
      <c r="F74" s="20"/>
      <c r="G74" s="20"/>
      <c r="H74" s="35">
        <v>-38000</v>
      </c>
    </row>
    <row r="75" spans="1:10" x14ac:dyDescent="0.35">
      <c r="A75" s="29" t="s">
        <v>26</v>
      </c>
      <c r="B75" s="47"/>
      <c r="C75" s="20"/>
      <c r="D75" s="20"/>
      <c r="E75" s="35">
        <v>-13500</v>
      </c>
      <c r="F75" s="20"/>
      <c r="G75" s="20"/>
      <c r="H75" s="35">
        <v>0</v>
      </c>
    </row>
    <row r="76" spans="1:10" x14ac:dyDescent="0.35">
      <c r="A76" s="22"/>
      <c r="C76" s="21"/>
      <c r="D76" s="21" t="s">
        <v>21</v>
      </c>
      <c r="E76" s="36">
        <f>SUM(E71:E75)</f>
        <v>-33150</v>
      </c>
      <c r="F76" s="48"/>
      <c r="G76" s="21"/>
      <c r="H76" s="36">
        <f>SUM(H71:H75)</f>
        <v>-65875</v>
      </c>
    </row>
    <row r="77" spans="1:10" x14ac:dyDescent="0.35">
      <c r="A77" s="13"/>
      <c r="B77" s="13"/>
      <c r="C77" s="13"/>
      <c r="D77" s="13"/>
      <c r="E77" s="13"/>
      <c r="F77" s="13"/>
      <c r="G77" s="13"/>
      <c r="H77" s="13"/>
      <c r="I77" s="20"/>
    </row>
    <row r="78" spans="1:10" x14ac:dyDescent="0.35">
      <c r="A78" s="13"/>
      <c r="B78" s="13"/>
      <c r="C78" s="13"/>
      <c r="D78" s="13"/>
      <c r="E78" s="13"/>
      <c r="F78" s="13"/>
      <c r="G78" s="13"/>
      <c r="H78" s="13"/>
      <c r="I78" s="20"/>
    </row>
    <row r="79" spans="1:10" x14ac:dyDescent="0.35">
      <c r="A79" s="13"/>
      <c r="B79" s="13"/>
      <c r="C79" s="13"/>
      <c r="D79" s="13"/>
      <c r="E79" s="13"/>
      <c r="F79" s="13"/>
      <c r="G79" s="13"/>
      <c r="H79" s="13"/>
      <c r="I79" s="13"/>
    </row>
    <row r="80" spans="1:10" x14ac:dyDescent="0.35">
      <c r="A80" s="51" t="s">
        <v>38</v>
      </c>
      <c r="B80" s="51"/>
      <c r="C80" s="51"/>
      <c r="D80" s="51"/>
      <c r="E80" s="51"/>
      <c r="F80" s="51"/>
      <c r="G80" s="51"/>
      <c r="H80" s="51"/>
      <c r="I80" s="51"/>
    </row>
    <row r="81" spans="1:9" x14ac:dyDescent="0.35">
      <c r="A81" s="13"/>
      <c r="B81" s="13"/>
      <c r="C81" s="13"/>
      <c r="D81" s="13"/>
      <c r="E81" s="13"/>
      <c r="F81" s="13"/>
      <c r="G81" s="13"/>
      <c r="H81" s="13"/>
      <c r="I81" s="13"/>
    </row>
    <row r="82" spans="1:9" x14ac:dyDescent="0.35">
      <c r="A82" s="13"/>
      <c r="B82" s="13"/>
      <c r="C82" s="13"/>
      <c r="D82" s="13"/>
      <c r="E82" s="13"/>
      <c r="F82" s="13"/>
      <c r="G82" s="13"/>
      <c r="H82" s="13"/>
      <c r="I82" s="13"/>
    </row>
    <row r="83" spans="1:9" x14ac:dyDescent="0.35">
      <c r="A83" s="13"/>
      <c r="B83" s="13" t="s">
        <v>19</v>
      </c>
      <c r="C83" s="13"/>
      <c r="D83" s="13"/>
      <c r="E83" s="12" t="s">
        <v>20</v>
      </c>
      <c r="F83" s="13"/>
      <c r="H83" s="13" t="s">
        <v>28</v>
      </c>
      <c r="I83" s="13"/>
    </row>
    <row r="84" spans="1:9" x14ac:dyDescent="0.35">
      <c r="A84" s="13"/>
      <c r="B84" s="13"/>
      <c r="C84" s="13"/>
      <c r="D84" s="13"/>
      <c r="E84" s="13"/>
      <c r="F84" s="13"/>
      <c r="H84" s="12"/>
      <c r="I84" s="13"/>
    </row>
    <row r="85" spans="1:9" x14ac:dyDescent="0.35">
      <c r="A85" s="13"/>
      <c r="B85" s="13"/>
      <c r="C85" s="13"/>
      <c r="D85" s="13"/>
      <c r="E85" s="13"/>
      <c r="F85" s="13"/>
      <c r="H85" s="12"/>
      <c r="I85" s="13"/>
    </row>
    <row r="86" spans="1:9" x14ac:dyDescent="0.35">
      <c r="A86" s="13"/>
      <c r="B86" s="12" t="s">
        <v>18</v>
      </c>
      <c r="C86" s="12"/>
      <c r="D86" s="12"/>
      <c r="E86" s="12" t="s">
        <v>36</v>
      </c>
      <c r="F86" s="12"/>
      <c r="H86" s="13" t="s">
        <v>27</v>
      </c>
      <c r="I86" s="13"/>
    </row>
    <row r="87" spans="1:9" x14ac:dyDescent="0.35">
      <c r="A87" s="13"/>
      <c r="B87" s="13"/>
      <c r="C87" s="13"/>
      <c r="D87" s="13"/>
      <c r="E87" s="13"/>
      <c r="F87" s="13"/>
      <c r="H87" s="12"/>
      <c r="I87" s="13"/>
    </row>
    <row r="88" spans="1:9" x14ac:dyDescent="0.35">
      <c r="A88" s="13"/>
      <c r="B88" s="13"/>
      <c r="C88" s="13"/>
      <c r="D88" s="13"/>
      <c r="E88" s="13"/>
      <c r="F88" s="13"/>
      <c r="H88" s="13"/>
      <c r="I88" s="13"/>
    </row>
    <row r="89" spans="1:9" x14ac:dyDescent="0.35">
      <c r="A89" s="13"/>
      <c r="B89" s="13" t="s">
        <v>30</v>
      </c>
      <c r="C89" s="13"/>
      <c r="D89" s="13"/>
      <c r="E89" s="12" t="s">
        <v>43</v>
      </c>
      <c r="F89" s="13"/>
      <c r="H89" s="13" t="s">
        <v>29</v>
      </c>
      <c r="I89" s="13"/>
    </row>
    <row r="90" spans="1:9" x14ac:dyDescent="0.35">
      <c r="A90" s="13"/>
      <c r="B90" s="13"/>
      <c r="C90" s="13"/>
      <c r="D90" s="13"/>
      <c r="E90" s="13"/>
      <c r="F90" s="13"/>
      <c r="G90" s="13"/>
      <c r="H90" s="13"/>
      <c r="I90" s="13"/>
    </row>
  </sheetData>
  <mergeCells count="4">
    <mergeCell ref="A80:I80"/>
    <mergeCell ref="G6:H6"/>
    <mergeCell ref="A1:H1"/>
    <mergeCell ref="D6:E6"/>
  </mergeCells>
  <pageMargins left="0.7" right="0.7" top="0.75" bottom="0.75" header="0.3" footer="0.3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2021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 Ekström</dc:creator>
  <cp:lastModifiedBy>Johanna Herö</cp:lastModifiedBy>
  <cp:lastPrinted>2022-01-19T09:09:24Z</cp:lastPrinted>
  <dcterms:created xsi:type="dcterms:W3CDTF">2017-02-19T08:36:55Z</dcterms:created>
  <dcterms:modified xsi:type="dcterms:W3CDTF">2022-01-22T09:13:14Z</dcterms:modified>
</cp:coreProperties>
</file>