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na.hero\Desktop\"/>
    </mc:Choice>
  </mc:AlternateContent>
  <xr:revisionPtr revIDLastSave="0" documentId="8_{8EBA8053-BB4B-468E-8BA1-3E96BC5B43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G68" i="1"/>
  <c r="H68" i="1"/>
  <c r="H39" i="1"/>
  <c r="H35" i="1"/>
  <c r="H37" i="1" s="1"/>
  <c r="G25" i="1"/>
  <c r="G20" i="1"/>
  <c r="H21" i="1" s="1"/>
  <c r="G15" i="1"/>
  <c r="H16" i="1" s="1"/>
  <c r="G10" i="1"/>
  <c r="H11" i="1" s="1"/>
  <c r="E78" i="1"/>
  <c r="H41" i="1" l="1"/>
  <c r="D25" i="1"/>
  <c r="E26" i="1" s="1"/>
  <c r="H26" i="1"/>
  <c r="G26" i="1"/>
  <c r="E39" i="1"/>
  <c r="E68" i="1"/>
  <c r="E35" i="1" s="1"/>
  <c r="D68" i="1"/>
  <c r="E37" i="1"/>
  <c r="E21" i="1"/>
  <c r="E16" i="1"/>
  <c r="E11" i="1"/>
  <c r="D26" i="1" l="1"/>
  <c r="E41" i="1"/>
  <c r="E28" i="1"/>
  <c r="H28" i="1" l="1"/>
</calcChain>
</file>

<file path=xl/sharedStrings.xml><?xml version="1.0" encoding="utf-8"?>
<sst xmlns="http://schemas.openxmlformats.org/spreadsheetml/2006/main" count="57" uniqueCount="46">
  <si>
    <t>Munskänkarna</t>
  </si>
  <si>
    <t>Uppsalasektionen</t>
  </si>
  <si>
    <t>Resultaträkning</t>
  </si>
  <si>
    <t>Intäkter</t>
  </si>
  <si>
    <t>Kostnader</t>
  </si>
  <si>
    <t>Resultat</t>
  </si>
  <si>
    <t>Kursverksamheten</t>
  </si>
  <si>
    <t>Årets resultat</t>
  </si>
  <si>
    <t>Balansräkning</t>
  </si>
  <si>
    <t>Bank och plusgiro</t>
  </si>
  <si>
    <t>Summa tillgångar</t>
  </si>
  <si>
    <t>Eget kapital</t>
  </si>
  <si>
    <t>Not 1</t>
  </si>
  <si>
    <t>Not 1 Vinlagret</t>
  </si>
  <si>
    <t>Vin</t>
  </si>
  <si>
    <t xml:space="preserve">Antal </t>
  </si>
  <si>
    <t>Provningsverksamheten</t>
  </si>
  <si>
    <t>Not 2</t>
  </si>
  <si>
    <t>Johanna Herö</t>
  </si>
  <si>
    <t>Magnus Berg</t>
  </si>
  <si>
    <t>Monika Edström</t>
  </si>
  <si>
    <t>Summa</t>
  </si>
  <si>
    <t>Skulder o förutbetalda intäkter</t>
  </si>
  <si>
    <t>Not 2 Skulder och förutbetalda intäkter</t>
  </si>
  <si>
    <t xml:space="preserve">Vinlager </t>
  </si>
  <si>
    <t>Bokfört värde</t>
  </si>
  <si>
    <t>Kvarvarande provningskostnader</t>
  </si>
  <si>
    <t>Kristina Nilsson</t>
  </si>
  <si>
    <t>Ulf Ekstrand</t>
  </si>
  <si>
    <t>Per-Mikael Åberg</t>
  </si>
  <si>
    <t>Per Steensen</t>
  </si>
  <si>
    <t>Del A (2)</t>
  </si>
  <si>
    <t>Del B (3)</t>
  </si>
  <si>
    <t>Del C (1)</t>
  </si>
  <si>
    <t>Övriga kostnader</t>
  </si>
  <si>
    <t>Fredrik Lund</t>
  </si>
  <si>
    <t>Felaktigt betald årsavgift</t>
  </si>
  <si>
    <t>Subvention årsmöte / jubileumsfest</t>
  </si>
  <si>
    <t>Teresa Vinterbäck</t>
  </si>
  <si>
    <t>Org nr: 802432-5717</t>
  </si>
  <si>
    <t>Resultat och balansräkning 2022</t>
  </si>
  <si>
    <t>Förutbetalda kursavgifter/utskänkningstillstånd</t>
  </si>
  <si>
    <t>Uppsala den 04 Januari 2023</t>
  </si>
  <si>
    <t xml:space="preserve">Kvarvarande kostnader pågående kurser </t>
  </si>
  <si>
    <t>Årsmötet-22 / Jubileumsmiddag</t>
  </si>
  <si>
    <t xml:space="preserve">Bokslutsdispositioner   Not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</si>
</sst>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1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3" fontId="4" fillId="0" borderId="0" xfId="0" applyNumberFormat="1" applyFont="1"/>
    <xf numFmtId="3" fontId="6" fillId="0" borderId="1" xfId="0" applyNumberFormat="1" applyFont="1" applyBorder="1"/>
    <xf numFmtId="0" fontId="9" fillId="0" borderId="0" xfId="0" applyFont="1"/>
    <xf numFmtId="3" fontId="9" fillId="0" borderId="0" xfId="0" applyNumberFormat="1" applyFont="1"/>
    <xf numFmtId="0" fontId="2" fillId="0" borderId="2" xfId="0" applyFont="1" applyBorder="1"/>
    <xf numFmtId="3" fontId="2" fillId="0" borderId="2" xfId="0" applyNumberFormat="1" applyFont="1" applyBorder="1"/>
    <xf numFmtId="3" fontId="2" fillId="0" borderId="0" xfId="0" applyNumberFormat="1" applyFont="1"/>
    <xf numFmtId="0" fontId="1" fillId="0" borderId="3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3" fontId="10" fillId="0" borderId="0" xfId="0" applyNumberFormat="1" applyFont="1"/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"/>
  <sheetViews>
    <sheetView tabSelected="1" topLeftCell="A28" workbookViewId="0">
      <selection activeCell="G46" sqref="G46"/>
    </sheetView>
  </sheetViews>
  <sheetFormatPr defaultColWidth="9.1796875" defaultRowHeight="15.5" x14ac:dyDescent="0.35"/>
  <cols>
    <col min="1" max="1" width="9.54296875" style="1" customWidth="1"/>
    <col min="2" max="2" width="9.1796875" style="1"/>
    <col min="3" max="3" width="9.54296875" style="1" customWidth="1"/>
    <col min="4" max="4" width="14.26953125" style="1" customWidth="1"/>
    <col min="5" max="5" width="14.90625" style="1" customWidth="1"/>
    <col min="6" max="6" width="1.6328125" style="1" customWidth="1"/>
    <col min="7" max="7" width="16.6328125" style="1" customWidth="1"/>
    <col min="8" max="8" width="15" style="1" customWidth="1"/>
    <col min="9" max="9" width="12.7265625" style="1" customWidth="1"/>
    <col min="10" max="16384" width="9.1796875" style="1"/>
  </cols>
  <sheetData>
    <row r="1" spans="1:9" s="19" customFormat="1" ht="20.5" x14ac:dyDescent="0.45">
      <c r="A1" s="39" t="s">
        <v>40</v>
      </c>
      <c r="B1" s="39"/>
      <c r="C1" s="39"/>
      <c r="D1" s="39"/>
      <c r="E1" s="39"/>
      <c r="F1" s="39"/>
      <c r="G1" s="39"/>
      <c r="H1" s="39"/>
      <c r="I1" s="21"/>
    </row>
    <row r="3" spans="1:9" x14ac:dyDescent="0.35">
      <c r="A3" s="2" t="s">
        <v>0</v>
      </c>
    </row>
    <row r="4" spans="1:9" x14ac:dyDescent="0.35">
      <c r="A4" s="1" t="s">
        <v>1</v>
      </c>
      <c r="C4" s="1" t="s">
        <v>39</v>
      </c>
    </row>
    <row r="6" spans="1:9" ht="20" x14ac:dyDescent="0.4">
      <c r="A6" s="18" t="s">
        <v>2</v>
      </c>
      <c r="D6" s="39">
        <v>2022</v>
      </c>
      <c r="E6" s="39"/>
      <c r="F6" s="21"/>
      <c r="G6" s="39">
        <v>2021</v>
      </c>
      <c r="H6" s="39"/>
      <c r="I6" s="9"/>
    </row>
    <row r="8" spans="1:9" x14ac:dyDescent="0.35">
      <c r="A8" s="3" t="s">
        <v>16</v>
      </c>
      <c r="D8" s="5"/>
      <c r="E8" s="5"/>
      <c r="F8" s="5"/>
      <c r="I8" s="5"/>
    </row>
    <row r="9" spans="1:9" x14ac:dyDescent="0.35">
      <c r="A9" s="1" t="s">
        <v>3</v>
      </c>
      <c r="D9" s="6">
        <v>169211</v>
      </c>
      <c r="E9" s="5"/>
      <c r="F9" s="5"/>
      <c r="G9" s="6">
        <v>22845</v>
      </c>
      <c r="H9" s="5"/>
      <c r="I9" s="6"/>
    </row>
    <row r="10" spans="1:9" x14ac:dyDescent="0.35">
      <c r="A10" s="1" t="s">
        <v>4</v>
      </c>
      <c r="D10" s="6">
        <v>164181.57</v>
      </c>
      <c r="E10" s="5"/>
      <c r="F10" s="5"/>
      <c r="G10" s="6">
        <f>22423-13500</f>
        <v>8923</v>
      </c>
      <c r="H10" s="5"/>
      <c r="I10" s="6"/>
    </row>
    <row r="11" spans="1:9" x14ac:dyDescent="0.35">
      <c r="A11" s="1" t="s">
        <v>5</v>
      </c>
      <c r="D11" s="7"/>
      <c r="E11" s="7">
        <f>D9-D10</f>
        <v>5029.429999999993</v>
      </c>
      <c r="F11" s="5"/>
      <c r="G11" s="7"/>
      <c r="H11" s="7">
        <f>G9-G10</f>
        <v>13922</v>
      </c>
      <c r="I11" s="5"/>
    </row>
    <row r="12" spans="1:9" x14ac:dyDescent="0.35">
      <c r="D12" s="5"/>
      <c r="E12" s="5"/>
      <c r="F12" s="5"/>
      <c r="G12" s="5"/>
      <c r="H12" s="5"/>
      <c r="I12" s="5"/>
    </row>
    <row r="13" spans="1:9" x14ac:dyDescent="0.35">
      <c r="A13" s="3" t="s">
        <v>6</v>
      </c>
      <c r="D13" s="5"/>
      <c r="E13" s="5"/>
      <c r="F13" s="5"/>
      <c r="G13" s="5"/>
      <c r="H13" s="5"/>
      <c r="I13" s="5"/>
    </row>
    <row r="14" spans="1:9" x14ac:dyDescent="0.35">
      <c r="A14" s="1" t="s">
        <v>3</v>
      </c>
      <c r="D14" s="6">
        <v>168175</v>
      </c>
      <c r="E14" s="5"/>
      <c r="F14" s="5"/>
      <c r="G14" s="6">
        <v>80950</v>
      </c>
      <c r="H14" s="5"/>
      <c r="I14" s="6"/>
    </row>
    <row r="15" spans="1:9" x14ac:dyDescent="0.35">
      <c r="A15" s="1" t="s">
        <v>4</v>
      </c>
      <c r="D15" s="6">
        <v>107046.45</v>
      </c>
      <c r="E15" s="5"/>
      <c r="F15" s="5"/>
      <c r="G15" s="6">
        <f>71782.75-12650</f>
        <v>59132.75</v>
      </c>
      <c r="H15" s="5"/>
      <c r="I15" s="6"/>
    </row>
    <row r="16" spans="1:9" x14ac:dyDescent="0.35">
      <c r="A16" s="1" t="s">
        <v>5</v>
      </c>
      <c r="D16" s="7"/>
      <c r="E16" s="7">
        <f>D14-D15</f>
        <v>61128.55</v>
      </c>
      <c r="F16" s="5"/>
      <c r="G16" s="7"/>
      <c r="H16" s="7">
        <f>G14-G15</f>
        <v>21817.25</v>
      </c>
      <c r="I16" s="5"/>
    </row>
    <row r="17" spans="1:9" x14ac:dyDescent="0.35">
      <c r="D17" s="5"/>
      <c r="E17" s="5"/>
      <c r="F17" s="5"/>
      <c r="G17" s="5"/>
      <c r="H17" s="5"/>
      <c r="I17" s="5"/>
    </row>
    <row r="18" spans="1:9" x14ac:dyDescent="0.35">
      <c r="A18" s="3" t="s">
        <v>44</v>
      </c>
      <c r="D18" s="5"/>
      <c r="E18" s="5"/>
      <c r="F18" s="5"/>
      <c r="G18" s="5"/>
      <c r="H18" s="5"/>
      <c r="I18" s="5"/>
    </row>
    <row r="19" spans="1:9" x14ac:dyDescent="0.35">
      <c r="A19" s="1" t="s">
        <v>3</v>
      </c>
      <c r="D19" s="6">
        <v>7000</v>
      </c>
      <c r="E19" s="5"/>
      <c r="F19" s="5"/>
      <c r="G19" s="6">
        <v>111900</v>
      </c>
      <c r="H19" s="5"/>
      <c r="I19" s="6"/>
    </row>
    <row r="20" spans="1:9" x14ac:dyDescent="0.35">
      <c r="A20" s="1" t="s">
        <v>4</v>
      </c>
      <c r="D20" s="6">
        <v>1920</v>
      </c>
      <c r="E20" s="5"/>
      <c r="F20" s="5"/>
      <c r="G20" s="6">
        <f>115996-7000</f>
        <v>108996</v>
      </c>
      <c r="H20" s="5"/>
      <c r="I20" s="6"/>
    </row>
    <row r="21" spans="1:9" x14ac:dyDescent="0.35">
      <c r="A21" s="1" t="s">
        <v>5</v>
      </c>
      <c r="D21" s="7"/>
      <c r="E21" s="7">
        <f>D19-D20</f>
        <v>5080</v>
      </c>
      <c r="F21" s="5"/>
      <c r="G21" s="7"/>
      <c r="H21" s="7">
        <f>G19-G20</f>
        <v>2904</v>
      </c>
      <c r="I21" s="5"/>
    </row>
    <row r="22" spans="1:9" x14ac:dyDescent="0.35">
      <c r="D22" s="5"/>
      <c r="E22" s="5"/>
      <c r="F22" s="5"/>
      <c r="G22" s="5"/>
      <c r="H22" s="5"/>
      <c r="I22" s="5"/>
    </row>
    <row r="23" spans="1:9" x14ac:dyDescent="0.35">
      <c r="D23" s="5"/>
      <c r="E23" s="5"/>
      <c r="F23" s="5"/>
      <c r="G23" s="5"/>
      <c r="H23" s="5"/>
      <c r="I23" s="5"/>
    </row>
    <row r="24" spans="1:9" x14ac:dyDescent="0.35">
      <c r="A24" s="1" t="s">
        <v>34</v>
      </c>
      <c r="D24" s="5">
        <v>3870.85</v>
      </c>
      <c r="E24" s="5"/>
      <c r="F24" s="5"/>
      <c r="G24" s="5">
        <v>5198</v>
      </c>
      <c r="H24" s="5"/>
      <c r="I24" s="5"/>
    </row>
    <row r="25" spans="1:9" x14ac:dyDescent="0.35">
      <c r="A25" s="1" t="s">
        <v>45</v>
      </c>
      <c r="D25" s="6">
        <f>-1*E78</f>
        <v>47575</v>
      </c>
      <c r="E25" s="5"/>
      <c r="F25" s="5"/>
      <c r="G25" s="6">
        <f>H78*-1</f>
        <v>33150</v>
      </c>
      <c r="H25" s="5"/>
      <c r="I25" s="6"/>
    </row>
    <row r="26" spans="1:9" x14ac:dyDescent="0.35">
      <c r="D26" s="7">
        <f>SUM(D23:D25)</f>
        <v>51445.85</v>
      </c>
      <c r="E26" s="7">
        <f>-D24-D25</f>
        <v>-51445.85</v>
      </c>
      <c r="F26" s="5"/>
      <c r="G26" s="7">
        <f>SUM(G23:G25)</f>
        <v>38348</v>
      </c>
      <c r="H26" s="7">
        <f>-G24-G25</f>
        <v>-38348</v>
      </c>
      <c r="I26" s="5"/>
    </row>
    <row r="27" spans="1:9" x14ac:dyDescent="0.35">
      <c r="D27" s="5"/>
      <c r="E27" s="5"/>
      <c r="F27" s="5"/>
      <c r="G27" s="5"/>
      <c r="H27" s="5"/>
      <c r="I27" s="5"/>
    </row>
    <row r="28" spans="1:9" s="2" customFormat="1" ht="15" x14ac:dyDescent="0.3">
      <c r="A28" s="26" t="s">
        <v>7</v>
      </c>
      <c r="B28" s="26"/>
      <c r="C28" s="26"/>
      <c r="D28" s="27"/>
      <c r="E28" s="27">
        <f>E11+E16+E21+E26</f>
        <v>19792.129999999997</v>
      </c>
      <c r="F28" s="28"/>
      <c r="G28" s="27"/>
      <c r="H28" s="27">
        <f>H11+H16+H21+H26</f>
        <v>295.25</v>
      </c>
      <c r="I28" s="28"/>
    </row>
    <row r="29" spans="1:9" x14ac:dyDescent="0.35">
      <c r="I29" s="5"/>
    </row>
    <row r="30" spans="1:9" x14ac:dyDescent="0.35">
      <c r="I30" s="5"/>
    </row>
    <row r="31" spans="1:9" x14ac:dyDescent="0.35">
      <c r="I31" s="5"/>
    </row>
    <row r="32" spans="1:9" x14ac:dyDescent="0.35">
      <c r="I32" s="5"/>
    </row>
    <row r="33" spans="1:10" s="19" customFormat="1" ht="20.5" x14ac:dyDescent="0.45">
      <c r="A33" s="18" t="s">
        <v>8</v>
      </c>
      <c r="E33" s="20">
        <v>44926</v>
      </c>
      <c r="F33" s="20"/>
      <c r="H33" s="20">
        <v>44561</v>
      </c>
    </row>
    <row r="34" spans="1:10" x14ac:dyDescent="0.35">
      <c r="D34" s="5"/>
      <c r="E34" s="5"/>
      <c r="F34" s="5"/>
      <c r="G34" s="5"/>
      <c r="H34" s="5"/>
    </row>
    <row r="35" spans="1:10" x14ac:dyDescent="0.35">
      <c r="A35" s="1" t="s">
        <v>24</v>
      </c>
      <c r="D35" s="1" t="s">
        <v>12</v>
      </c>
      <c r="E35" s="5">
        <f>E68</f>
        <v>229183</v>
      </c>
      <c r="F35" s="5"/>
      <c r="H35" s="5">
        <f>H68</f>
        <v>232470</v>
      </c>
    </row>
    <row r="36" spans="1:10" x14ac:dyDescent="0.35">
      <c r="A36" s="1" t="s">
        <v>9</v>
      </c>
      <c r="D36" s="5"/>
      <c r="E36" s="5">
        <v>98205.759999999995</v>
      </c>
      <c r="F36" s="5"/>
      <c r="G36" s="5"/>
      <c r="H36" s="5">
        <v>60701.63</v>
      </c>
    </row>
    <row r="37" spans="1:10" x14ac:dyDescent="0.35">
      <c r="A37" s="1" t="s">
        <v>10</v>
      </c>
      <c r="D37" s="5"/>
      <c r="E37" s="7">
        <f>SUM(E35:E36)</f>
        <v>327388.76</v>
      </c>
      <c r="F37" s="5"/>
      <c r="G37" s="5"/>
      <c r="H37" s="7">
        <f>SUM(H35:H36)</f>
        <v>293171.63</v>
      </c>
    </row>
    <row r="38" spans="1:10" x14ac:dyDescent="0.35">
      <c r="D38" s="5"/>
      <c r="E38" s="5"/>
      <c r="F38" s="5"/>
      <c r="G38" s="5"/>
      <c r="H38" s="5"/>
    </row>
    <row r="39" spans="1:10" x14ac:dyDescent="0.35">
      <c r="A39" s="1" t="s">
        <v>22</v>
      </c>
      <c r="D39" s="5" t="s">
        <v>17</v>
      </c>
      <c r="E39" s="5">
        <f>E78</f>
        <v>-47575</v>
      </c>
      <c r="F39" s="5"/>
      <c r="G39" s="5"/>
      <c r="H39" s="5">
        <f>H78</f>
        <v>-33150</v>
      </c>
    </row>
    <row r="40" spans="1:10" x14ac:dyDescent="0.35">
      <c r="D40" s="5"/>
      <c r="E40" s="5"/>
      <c r="F40" s="5"/>
      <c r="G40" s="5"/>
      <c r="H40" s="5"/>
      <c r="J40" s="32"/>
    </row>
    <row r="41" spans="1:10" x14ac:dyDescent="0.35">
      <c r="A41" s="1" t="s">
        <v>11</v>
      </c>
      <c r="D41" s="5"/>
      <c r="E41" s="7">
        <f>SUM(E37:E40)</f>
        <v>279813.76000000001</v>
      </c>
      <c r="F41" s="5"/>
      <c r="G41" s="5"/>
      <c r="H41" s="7">
        <f>SUM(H37:H40)</f>
        <v>260021.63</v>
      </c>
      <c r="J41" s="33"/>
    </row>
    <row r="42" spans="1:10" x14ac:dyDescent="0.35">
      <c r="I42" s="5"/>
    </row>
    <row r="43" spans="1:10" x14ac:dyDescent="0.35">
      <c r="E43" s="5"/>
      <c r="G43" s="24"/>
      <c r="H43" s="25"/>
      <c r="I43" s="5"/>
    </row>
    <row r="44" spans="1:10" x14ac:dyDescent="0.35">
      <c r="E44" s="32"/>
      <c r="G44" s="33"/>
      <c r="I44" s="5"/>
    </row>
    <row r="45" spans="1:10" x14ac:dyDescent="0.35">
      <c r="I45" s="5"/>
    </row>
    <row r="46" spans="1:10" x14ac:dyDescent="0.35">
      <c r="I46" s="5"/>
    </row>
    <row r="47" spans="1:10" x14ac:dyDescent="0.35">
      <c r="I47" s="5"/>
    </row>
    <row r="48" spans="1:10" x14ac:dyDescent="0.35">
      <c r="I48" s="5"/>
    </row>
    <row r="49" spans="1:10" x14ac:dyDescent="0.35">
      <c r="I49" s="5"/>
    </row>
    <row r="50" spans="1:10" x14ac:dyDescent="0.35">
      <c r="H50" s="5"/>
      <c r="I50" s="5"/>
    </row>
    <row r="51" spans="1:10" x14ac:dyDescent="0.35">
      <c r="I51" s="5"/>
    </row>
    <row r="52" spans="1:10" x14ac:dyDescent="0.35">
      <c r="I52" s="5"/>
    </row>
    <row r="53" spans="1:10" x14ac:dyDescent="0.35">
      <c r="I53" s="5"/>
    </row>
    <row r="54" spans="1:10" x14ac:dyDescent="0.35">
      <c r="I54" s="5"/>
    </row>
    <row r="55" spans="1:10" x14ac:dyDescent="0.35">
      <c r="I55" s="5"/>
    </row>
    <row r="56" spans="1:10" x14ac:dyDescent="0.35">
      <c r="A56" s="2" t="s">
        <v>0</v>
      </c>
    </row>
    <row r="57" spans="1:10" x14ac:dyDescent="0.35">
      <c r="A57" s="1" t="s">
        <v>1</v>
      </c>
      <c r="C57" s="1" t="s">
        <v>39</v>
      </c>
    </row>
    <row r="59" spans="1:10" x14ac:dyDescent="0.35">
      <c r="I59" s="5"/>
    </row>
    <row r="60" spans="1:10" x14ac:dyDescent="0.35">
      <c r="A60" s="3" t="s">
        <v>13</v>
      </c>
      <c r="I60" s="5"/>
    </row>
    <row r="61" spans="1:10" x14ac:dyDescent="0.35">
      <c r="E61" s="34">
        <v>44926</v>
      </c>
      <c r="F61" s="10"/>
      <c r="H61" s="34">
        <v>44561</v>
      </c>
      <c r="J61" s="4"/>
    </row>
    <row r="62" spans="1:10" x14ac:dyDescent="0.35">
      <c r="E62" s="34"/>
      <c r="F62" s="10"/>
      <c r="H62" s="34"/>
      <c r="J62" s="4"/>
    </row>
    <row r="63" spans="1:10" x14ac:dyDescent="0.35">
      <c r="A63" s="3" t="s">
        <v>14</v>
      </c>
      <c r="D63" s="11" t="s">
        <v>15</v>
      </c>
      <c r="E63" s="31" t="s">
        <v>25</v>
      </c>
      <c r="F63" s="3"/>
      <c r="G63" s="11" t="s">
        <v>15</v>
      </c>
      <c r="H63" s="31" t="s">
        <v>25</v>
      </c>
      <c r="I63" s="11"/>
      <c r="J63" s="4"/>
    </row>
    <row r="64" spans="1:10" x14ac:dyDescent="0.35">
      <c r="J64" s="8"/>
    </row>
    <row r="65" spans="1:10" x14ac:dyDescent="0.35">
      <c r="A65" s="1" t="s">
        <v>33</v>
      </c>
      <c r="D65" s="16">
        <v>393</v>
      </c>
      <c r="E65" s="5">
        <v>170808</v>
      </c>
      <c r="F65" s="5"/>
      <c r="G65" s="16">
        <v>454</v>
      </c>
      <c r="H65" s="5">
        <v>191073</v>
      </c>
      <c r="I65" s="16"/>
      <c r="J65" s="5"/>
    </row>
    <row r="66" spans="1:10" x14ac:dyDescent="0.35">
      <c r="A66" s="1" t="s">
        <v>31</v>
      </c>
      <c r="D66" s="12">
        <v>48</v>
      </c>
      <c r="E66" s="5">
        <v>35794</v>
      </c>
      <c r="F66" s="5"/>
      <c r="G66" s="12">
        <v>48</v>
      </c>
      <c r="H66" s="5">
        <v>35794</v>
      </c>
      <c r="I66" s="12"/>
      <c r="J66" s="5"/>
    </row>
    <row r="67" spans="1:10" x14ac:dyDescent="0.35">
      <c r="A67" s="1" t="s">
        <v>32</v>
      </c>
      <c r="D67" s="13">
        <v>45</v>
      </c>
      <c r="E67" s="5">
        <v>22581</v>
      </c>
      <c r="F67" s="5"/>
      <c r="G67" s="13">
        <v>15</v>
      </c>
      <c r="H67" s="5">
        <v>5603</v>
      </c>
      <c r="I67" s="12"/>
      <c r="J67" s="5"/>
    </row>
    <row r="68" spans="1:10" s="2" customFormat="1" ht="15" x14ac:dyDescent="0.3">
      <c r="D68" s="36">
        <f>SUM(D65:D67)</f>
        <v>486</v>
      </c>
      <c r="E68" s="37">
        <f>SUM(E65:E67)</f>
        <v>229183</v>
      </c>
      <c r="F68" s="28"/>
      <c r="G68" s="36">
        <f>SUM(G65:G67)</f>
        <v>517</v>
      </c>
      <c r="H68" s="37">
        <f>SUM(H65:H67)</f>
        <v>232470</v>
      </c>
      <c r="I68" s="36"/>
      <c r="J68" s="28"/>
    </row>
    <row r="69" spans="1:10" x14ac:dyDescent="0.35">
      <c r="J69" s="5"/>
    </row>
    <row r="71" spans="1:10" x14ac:dyDescent="0.35">
      <c r="A71" s="3" t="s">
        <v>23</v>
      </c>
      <c r="E71" s="35">
        <v>44926</v>
      </c>
      <c r="H71" s="35">
        <v>44561</v>
      </c>
    </row>
    <row r="72" spans="1:10" x14ac:dyDescent="0.35">
      <c r="A72" s="3"/>
      <c r="E72" s="5"/>
      <c r="H72" s="5"/>
    </row>
    <row r="73" spans="1:10" x14ac:dyDescent="0.35">
      <c r="A73" s="1" t="s">
        <v>36</v>
      </c>
      <c r="E73" s="5">
        <v>-375</v>
      </c>
      <c r="H73" s="5">
        <v>0</v>
      </c>
    </row>
    <row r="74" spans="1:10" x14ac:dyDescent="0.35">
      <c r="A74" s="17" t="s">
        <v>37</v>
      </c>
      <c r="E74" s="22">
        <v>-10000</v>
      </c>
      <c r="H74" s="22">
        <v>-7000</v>
      </c>
    </row>
    <row r="75" spans="1:10" x14ac:dyDescent="0.35">
      <c r="A75" s="17" t="s">
        <v>41</v>
      </c>
      <c r="E75" s="22">
        <v>800</v>
      </c>
      <c r="H75" s="22">
        <v>-10150</v>
      </c>
    </row>
    <row r="76" spans="1:10" x14ac:dyDescent="0.35">
      <c r="A76" s="17" t="s">
        <v>43</v>
      </c>
      <c r="E76" s="22">
        <v>-38000</v>
      </c>
      <c r="H76" s="22">
        <v>-2500</v>
      </c>
    </row>
    <row r="77" spans="1:10" x14ac:dyDescent="0.35">
      <c r="A77" s="17" t="s">
        <v>26</v>
      </c>
      <c r="B77" s="29"/>
      <c r="E77" s="22">
        <v>0</v>
      </c>
      <c r="H77" s="22">
        <v>-13500</v>
      </c>
    </row>
    <row r="78" spans="1:10" x14ac:dyDescent="0.35">
      <c r="A78" s="15"/>
      <c r="C78" s="14"/>
      <c r="D78" s="14" t="s">
        <v>21</v>
      </c>
      <c r="E78" s="23">
        <f>SUM(E73:E77)</f>
        <v>-47575</v>
      </c>
      <c r="F78" s="30"/>
      <c r="G78" s="14"/>
      <c r="H78" s="23">
        <f>SUM(H73:H77)</f>
        <v>-33150</v>
      </c>
    </row>
    <row r="82" spans="1:9" x14ac:dyDescent="0.35">
      <c r="A82" s="38" t="s">
        <v>42</v>
      </c>
      <c r="B82" s="38"/>
      <c r="C82" s="38"/>
      <c r="D82" s="38"/>
      <c r="E82" s="38"/>
      <c r="F82" s="38"/>
      <c r="G82" s="38"/>
      <c r="H82" s="38"/>
      <c r="I82" s="38"/>
    </row>
    <row r="85" spans="1:9" x14ac:dyDescent="0.35">
      <c r="B85" s="1" t="s">
        <v>19</v>
      </c>
      <c r="E85" s="5" t="s">
        <v>20</v>
      </c>
      <c r="H85" s="1" t="s">
        <v>28</v>
      </c>
    </row>
    <row r="86" spans="1:9" x14ac:dyDescent="0.35">
      <c r="H86" s="5"/>
    </row>
    <row r="87" spans="1:9" x14ac:dyDescent="0.35">
      <c r="H87" s="5"/>
    </row>
    <row r="88" spans="1:9" x14ac:dyDescent="0.35">
      <c r="B88" s="5" t="s">
        <v>18</v>
      </c>
      <c r="C88" s="5"/>
      <c r="D88" s="5"/>
      <c r="E88" s="5" t="s">
        <v>35</v>
      </c>
      <c r="F88" s="5"/>
      <c r="H88" s="1" t="s">
        <v>27</v>
      </c>
    </row>
    <row r="89" spans="1:9" x14ac:dyDescent="0.35">
      <c r="H89" s="5"/>
    </row>
    <row r="91" spans="1:9" x14ac:dyDescent="0.35">
      <c r="B91" s="1" t="s">
        <v>30</v>
      </c>
      <c r="E91" s="5" t="s">
        <v>38</v>
      </c>
      <c r="H91" s="1" t="s">
        <v>29</v>
      </c>
    </row>
  </sheetData>
  <mergeCells count="4">
    <mergeCell ref="A82:I82"/>
    <mergeCell ref="G6:H6"/>
    <mergeCell ref="A1:H1"/>
    <mergeCell ref="D6:E6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Ekström</dc:creator>
  <cp:lastModifiedBy>Johanna Herö</cp:lastModifiedBy>
  <cp:lastPrinted>2022-12-30T11:15:07Z</cp:lastPrinted>
  <dcterms:created xsi:type="dcterms:W3CDTF">2017-02-19T08:36:55Z</dcterms:created>
  <dcterms:modified xsi:type="dcterms:W3CDTF">2023-01-31T17:52:00Z</dcterms:modified>
</cp:coreProperties>
</file>